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0" windowWidth="20055" windowHeight="7935"/>
  </bookViews>
  <sheets>
    <sheet name="Расчет диаметра кабеля" sheetId="2" r:id="rId1"/>
    <sheet name="Толщина изоляции и оболочки" sheetId="1" r:id="rId2"/>
  </sheets>
  <calcPr calcId="124519"/>
</workbook>
</file>

<file path=xl/calcChain.xml><?xml version="1.0" encoding="utf-8"?>
<calcChain xmlns="http://schemas.openxmlformats.org/spreadsheetml/2006/main">
  <c r="E5" i="2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4"/>
  <c r="K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4"/>
  <c r="G4" l="1"/>
  <c r="G6"/>
  <c r="H6" s="1"/>
  <c r="I6" s="1"/>
  <c r="G8"/>
  <c r="H8" s="1"/>
  <c r="I8" s="1"/>
  <c r="G10"/>
  <c r="H10" s="1"/>
  <c r="I10" s="1"/>
  <c r="G12"/>
  <c r="H12" s="1"/>
  <c r="I12" s="1"/>
  <c r="G14"/>
  <c r="H14" s="1"/>
  <c r="I14" s="1"/>
  <c r="G16"/>
  <c r="H16" s="1"/>
  <c r="I16" s="1"/>
  <c r="G18"/>
  <c r="H18" s="1"/>
  <c r="I18" s="1"/>
  <c r="G20"/>
  <c r="H20" s="1"/>
  <c r="I20" s="1"/>
  <c r="G22"/>
  <c r="H22" s="1"/>
  <c r="I22" s="1"/>
  <c r="G24"/>
  <c r="H24" s="1"/>
  <c r="I24" s="1"/>
  <c r="G5"/>
  <c r="H5" s="1"/>
  <c r="I5" s="1"/>
  <c r="G7"/>
  <c r="H7" s="1"/>
  <c r="I7" s="1"/>
  <c r="G9"/>
  <c r="H9" s="1"/>
  <c r="I9" s="1"/>
  <c r="G11"/>
  <c r="H11" s="1"/>
  <c r="I11" s="1"/>
  <c r="G13"/>
  <c r="H13" s="1"/>
  <c r="I13" s="1"/>
  <c r="G15"/>
  <c r="H15" s="1"/>
  <c r="I15" s="1"/>
  <c r="G17"/>
  <c r="H17" s="1"/>
  <c r="I17" s="1"/>
  <c r="G19"/>
  <c r="H19" s="1"/>
  <c r="I19" s="1"/>
  <c r="G21"/>
  <c r="H21" s="1"/>
  <c r="I21" s="1"/>
  <c r="G23"/>
  <c r="H23" s="1"/>
  <c r="I23" s="1"/>
  <c r="G25"/>
  <c r="H25" s="1"/>
  <c r="I25" s="1"/>
  <c r="A73" i="1"/>
  <c r="B80"/>
  <c r="A81" s="1"/>
  <c r="B79"/>
  <c r="A80" s="1"/>
  <c r="B78"/>
  <c r="A79" s="1"/>
  <c r="B77"/>
  <c r="A78" s="1"/>
  <c r="B76"/>
  <c r="A77" s="1"/>
  <c r="B75"/>
  <c r="A76" s="1"/>
  <c r="B74"/>
  <c r="A75" s="1"/>
  <c r="B73"/>
  <c r="A74" s="1"/>
  <c r="B72"/>
  <c r="H4" i="2" l="1"/>
  <c r="I4" s="1"/>
  <c r="J25"/>
  <c r="K25" s="1"/>
  <c r="J23"/>
  <c r="K23" s="1"/>
  <c r="J21"/>
  <c r="K21" s="1"/>
  <c r="J19"/>
  <c r="K19" s="1"/>
  <c r="J17"/>
  <c r="K17" s="1"/>
  <c r="J15"/>
  <c r="K15" s="1"/>
  <c r="J13"/>
  <c r="K13" s="1"/>
  <c r="J11"/>
  <c r="K11" s="1"/>
  <c r="J9"/>
  <c r="K9" s="1"/>
  <c r="J7"/>
  <c r="K7" s="1"/>
  <c r="J5"/>
  <c r="K5" s="1"/>
  <c r="J24"/>
  <c r="K24" s="1"/>
  <c r="J22"/>
  <c r="K22" s="1"/>
  <c r="J20"/>
  <c r="K20" s="1"/>
  <c r="J18"/>
  <c r="K18" s="1"/>
  <c r="J16"/>
  <c r="K16" s="1"/>
  <c r="J14"/>
  <c r="K14" s="1"/>
  <c r="J12"/>
  <c r="K12" s="1"/>
  <c r="J10"/>
  <c r="K10" s="1"/>
  <c r="J8"/>
  <c r="K8" s="1"/>
  <c r="J6"/>
  <c r="K6" s="1"/>
  <c r="J4" l="1"/>
</calcChain>
</file>

<file path=xl/sharedStrings.xml><?xml version="1.0" encoding="utf-8"?>
<sst xmlns="http://schemas.openxmlformats.org/spreadsheetml/2006/main" count="158" uniqueCount="85">
  <si>
    <t>И1</t>
  </si>
  <si>
    <t>И2</t>
  </si>
  <si>
    <t>И3</t>
  </si>
  <si>
    <t>И4</t>
  </si>
  <si>
    <t>И5</t>
  </si>
  <si>
    <t>И6</t>
  </si>
  <si>
    <t>оболочка</t>
  </si>
  <si>
    <t>220/380</t>
  </si>
  <si>
    <t>перем</t>
  </si>
  <si>
    <t>пост</t>
  </si>
  <si>
    <t>+</t>
  </si>
  <si>
    <t>220/380; 400/660</t>
  </si>
  <si>
    <t>напряжение, В</t>
  </si>
  <si>
    <t>до 220 вкл.</t>
  </si>
  <si>
    <t>220-400 вкл.</t>
  </si>
  <si>
    <t>до 700 вкл.</t>
  </si>
  <si>
    <t>700-1000 вкл.</t>
  </si>
  <si>
    <t>400-1800 вкл.</t>
  </si>
  <si>
    <t>400/660; 1800/3000</t>
  </si>
  <si>
    <t>1000-6000 вкл.</t>
  </si>
  <si>
    <t>3600/6000</t>
  </si>
  <si>
    <t>условия работы</t>
  </si>
  <si>
    <t>тяжёлые</t>
  </si>
  <si>
    <t>средние</t>
  </si>
  <si>
    <t>лёгкие</t>
  </si>
  <si>
    <t>примеры</t>
  </si>
  <si>
    <t>землеройные машины</t>
  </si>
  <si>
    <t>бытовые электроприёмники без механических нагрузок</t>
  </si>
  <si>
    <t>общепромышленные установки, которые не относятся в категориям Об-1 и Об3</t>
  </si>
  <si>
    <t>категория</t>
  </si>
  <si>
    <t>Об-1</t>
  </si>
  <si>
    <t>Об-2</t>
  </si>
  <si>
    <t>Об-3</t>
  </si>
  <si>
    <t>материал изоляции, оболочки</t>
  </si>
  <si>
    <t>индекс</t>
  </si>
  <si>
    <t>резина</t>
  </si>
  <si>
    <t>р</t>
  </si>
  <si>
    <t>п</t>
  </si>
  <si>
    <t>пластмасса (полиэтилен или ПЭ, поливинилхлорид или ПВХ)</t>
  </si>
  <si>
    <t>Ир-1; Ир-2</t>
  </si>
  <si>
    <t>Номинальная толщина резиновой изоляции, мм, для категорий</t>
  </si>
  <si>
    <t>Ир-3; Ир-4</t>
  </si>
  <si>
    <t>Ир-5</t>
  </si>
  <si>
    <t>Ир-6</t>
  </si>
  <si>
    <t>Номинальная толщина пластмассовой изоляции, мм, для категорий</t>
  </si>
  <si>
    <t>Ип-1</t>
  </si>
  <si>
    <t>Ип-2</t>
  </si>
  <si>
    <t>Ип-3</t>
  </si>
  <si>
    <t>Ип-4</t>
  </si>
  <si>
    <t>Ип-5</t>
  </si>
  <si>
    <t>Ип-6</t>
  </si>
  <si>
    <t>Диаметр кабеля</t>
  </si>
  <si>
    <t>под оболочкой</t>
  </si>
  <si>
    <t>до</t>
  </si>
  <si>
    <t>от</t>
  </si>
  <si>
    <t>свыше</t>
  </si>
  <si>
    <t>Обр-1</t>
  </si>
  <si>
    <t>Обр-2</t>
  </si>
  <si>
    <t>Обр-3</t>
  </si>
  <si>
    <t>Обп-1</t>
  </si>
  <si>
    <t>Обп-2</t>
  </si>
  <si>
    <t>Обп-3</t>
  </si>
  <si>
    <t>с оболочкой для категории Обп-2</t>
  </si>
  <si>
    <t>Номинальная толщина оболочки, мм</t>
  </si>
  <si>
    <t>резиновой</t>
  </si>
  <si>
    <t>пластмассовой</t>
  </si>
  <si>
    <t>Радиус жилы r, мм</t>
  </si>
  <si>
    <t>Радиус изолированной жилы r, мм</t>
  </si>
  <si>
    <t>число жил n</t>
  </si>
  <si>
    <t>Радиус кабеля под оболочкой R, мм</t>
  </si>
  <si>
    <t>Диаметр кабеля под оболочкой, мм</t>
  </si>
  <si>
    <t>Диаметр кабеля с оболочкой, мм</t>
  </si>
  <si>
    <t>Расчёт диаметра кабеля марок ВВГ, ВВГнг, ВВГнг-LS, а также АВВГ, АВВГнг, АВВГнг-LS</t>
  </si>
  <si>
    <t>-</t>
  </si>
  <si>
    <t>до 0.35</t>
  </si>
  <si>
    <t>бытовые марок ПВС, ШВВП</t>
  </si>
  <si>
    <t>промышленные марок ВВГ, АВВГ</t>
  </si>
  <si>
    <t>провода марок ПВ1, ПВ3, АПВ</t>
  </si>
  <si>
    <t>промышленные марки КГ</t>
  </si>
  <si>
    <t>Сечение жилы, мм·мм</t>
  </si>
  <si>
    <t>Толщина оболочки по категории Обп-2, мм</t>
  </si>
  <si>
    <r>
      <t xml:space="preserve">Количество проволок в жиле, шт. </t>
    </r>
    <r>
      <rPr>
        <b/>
        <sz val="11"/>
        <color rgb="FFFF0000"/>
        <rFont val="Calibri"/>
        <family val="2"/>
        <charset val="204"/>
        <scheme val="minor"/>
      </rPr>
      <t>(только 1, 7, 19, 37, 61, 91)</t>
    </r>
  </si>
  <si>
    <t>бытовые марок ППВ, АППВ</t>
  </si>
  <si>
    <t>Толщина изоляции по ГОСТ 16442, мм</t>
  </si>
  <si>
    <t>Диаметр жилы d, мм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</si>
</sst>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0.0"/>
  </numFmts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Alignment="1">
      <alignment horizontal="center" vertical="center"/>
    </xf>
    <xf numFmtId="2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5" fontId="0" fillId="0" borderId="0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5"/>
  <sheetViews>
    <sheetView tabSelected="1" workbookViewId="0">
      <selection activeCell="A2" sqref="A2"/>
    </sheetView>
  </sheetViews>
  <sheetFormatPr defaultRowHeight="15"/>
  <cols>
    <col min="2" max="9" width="15.7109375" customWidth="1"/>
    <col min="10" max="10" width="17.42578125" customWidth="1"/>
    <col min="11" max="11" width="15.7109375" customWidth="1"/>
  </cols>
  <sheetData>
    <row r="1" spans="2:11" ht="21">
      <c r="B1" s="17" t="s">
        <v>72</v>
      </c>
      <c r="C1" s="17"/>
      <c r="D1" s="17"/>
      <c r="E1" s="17"/>
      <c r="F1" s="17"/>
      <c r="G1" s="17"/>
      <c r="H1" s="17"/>
      <c r="I1" s="17"/>
      <c r="J1" s="17"/>
      <c r="K1" s="17"/>
    </row>
    <row r="2" spans="2:11">
      <c r="C2" s="1" t="s">
        <v>68</v>
      </c>
      <c r="D2" s="1">
        <v>2</v>
      </c>
      <c r="E2" s="16"/>
    </row>
    <row r="3" spans="2:11" ht="79.5" customHeight="1">
      <c r="B3" s="6" t="s">
        <v>79</v>
      </c>
      <c r="C3" s="6" t="s">
        <v>81</v>
      </c>
      <c r="D3" s="6" t="s">
        <v>66</v>
      </c>
      <c r="E3" s="9" t="s">
        <v>84</v>
      </c>
      <c r="F3" s="9" t="s">
        <v>83</v>
      </c>
      <c r="G3" s="6" t="s">
        <v>67</v>
      </c>
      <c r="H3" s="6" t="s">
        <v>69</v>
      </c>
      <c r="I3" s="6" t="s">
        <v>70</v>
      </c>
      <c r="J3" s="6" t="s">
        <v>80</v>
      </c>
      <c r="K3" s="6" t="s">
        <v>71</v>
      </c>
    </row>
    <row r="4" spans="2:11">
      <c r="B4" s="2">
        <v>0.35</v>
      </c>
      <c r="C4" s="7">
        <v>1</v>
      </c>
      <c r="D4" s="3">
        <f>IF(C4=1,SQRT(B4/PI()),0)+IF(C4=7,SQRT(B4/C4/PI())*(1+1/SIN(PI()/6)),0)+IF(C4=19,SQRT(B4/C4/PI())*(1+1/SIN(PI()/12)),0)+IF(C4=37,SQRT(B4/C4/PI())*(1+1/SIN(PI()/18)),0)+IF(C4=61,SQRT(B4/C4/PI())*(1+1/SIN(PI()/24)),0)+IF(C4=91,SQRT(B4/C4/PI())*(1+1/SIN(PI()/30)),0)</f>
        <v>0.33377905890622728</v>
      </c>
      <c r="E4" s="3">
        <f>D4*2</f>
        <v>0.66755811781245455</v>
      </c>
      <c r="F4" s="4">
        <v>0.6</v>
      </c>
      <c r="G4" s="3">
        <f t="shared" ref="G4:G25" si="0">D4+F4</f>
        <v>0.93377905890622726</v>
      </c>
      <c r="H4" s="3">
        <f t="shared" ref="H4:H25" si="1">G4*(1+1/SIN(PI()/$D$2))</f>
        <v>1.8675581178124545</v>
      </c>
      <c r="I4" s="3">
        <f>H4*2</f>
        <v>3.735116235624909</v>
      </c>
      <c r="J4" s="4">
        <f>IF(AND(I4&lt;6),1.2,0)+IF(AND(I4&gt;6.0001,I4&lt;15),1.5,0)+IF(AND(I4&gt;15.0001,I4&lt;20),1.7,0)+IF(AND(I4&gt;20.0001,I4&lt;30),1.9,0)+IF(AND(I4&gt;30.0001,I4&lt;40),2.1,0)+IF(AND(I4&gt;40.0001,I4&lt;50),2.3,0)+IF(AND(I4&gt;50.0001,I4&lt;60),2.5,0)+IF(AND(60.0001&lt;I4),3,0)</f>
        <v>1.2</v>
      </c>
      <c r="K4" s="3">
        <f>I4+J4*2</f>
        <v>6.1351162356249089</v>
      </c>
    </row>
    <row r="5" spans="2:11">
      <c r="B5" s="2">
        <v>0.5</v>
      </c>
      <c r="C5" s="7">
        <v>1</v>
      </c>
      <c r="D5" s="3">
        <f t="shared" ref="D5:D25" si="2">IF(C5=1,SQRT(B5/PI()),0)+IF(C5=7,SQRT(B5/C5/PI())*(1+1/SIN(PI()/6)),0)+IF(C5=19,SQRT(B5/C5/PI())*(1+1/SIN(PI()/12)),0)+IF(C5=37,SQRT(B5/C5/PI())*(1+1/SIN(PI()/18)),0)+IF(C5=61,SQRT(B5/C5/PI())*(1+1/SIN(PI()/24)),0)+IF(C5=91,SQRT(B5/C5/PI())*(1+1/SIN(PI()/30)),0)</f>
        <v>0.3989422804014327</v>
      </c>
      <c r="E5" s="3">
        <f t="shared" ref="E5:E25" si="3">D5*2</f>
        <v>0.79788456080286541</v>
      </c>
      <c r="F5" s="4">
        <v>0.6</v>
      </c>
      <c r="G5" s="3">
        <f t="shared" si="0"/>
        <v>0.99894228040143274</v>
      </c>
      <c r="H5" s="3">
        <f t="shared" si="1"/>
        <v>1.9978845608028655</v>
      </c>
      <c r="I5" s="3">
        <f t="shared" ref="I5:I25" si="4">H5*2</f>
        <v>3.9957691216057309</v>
      </c>
      <c r="J5" s="4">
        <f t="shared" ref="J5:J25" si="5">IF(AND(I5&lt;6),1.2,0)+IF(AND(I5&gt;6.0001,I5&lt;15),1.5,0)+IF(AND(I5&gt;15.0001,I5&lt;20),1.7,0)+IF(AND(I5&gt;20.0001,I5&lt;30),1.9,0)+IF(AND(I5&gt;30.0001,I5&lt;40),2.1,0)+IF(AND(I5&gt;40.0001,I5&lt;50),2.3,0)+IF(AND(I5&gt;50.0001,I5&lt;60),2.5,0)+IF(AND(60.0001&lt;I5),3,0)</f>
        <v>1.2</v>
      </c>
      <c r="K5" s="3">
        <f t="shared" ref="K5:K25" si="6">I5+J5*2</f>
        <v>6.3957691216057313</v>
      </c>
    </row>
    <row r="6" spans="2:11">
      <c r="B6" s="2">
        <v>0.75</v>
      </c>
      <c r="C6" s="7">
        <v>1</v>
      </c>
      <c r="D6" s="3">
        <f t="shared" si="2"/>
        <v>0.48860251190291992</v>
      </c>
      <c r="E6" s="3">
        <f t="shared" si="3"/>
        <v>0.97720502380583985</v>
      </c>
      <c r="F6" s="4">
        <v>0.6</v>
      </c>
      <c r="G6" s="3">
        <f t="shared" si="0"/>
        <v>1.0886025119029199</v>
      </c>
      <c r="H6" s="3">
        <f t="shared" si="1"/>
        <v>2.1772050238058398</v>
      </c>
      <c r="I6" s="3">
        <f t="shared" si="4"/>
        <v>4.3544100476116796</v>
      </c>
      <c r="J6" s="4">
        <f t="shared" si="5"/>
        <v>1.2</v>
      </c>
      <c r="K6" s="3">
        <f t="shared" si="6"/>
        <v>6.75441004761168</v>
      </c>
    </row>
    <row r="7" spans="2:11">
      <c r="B7" s="4">
        <v>1</v>
      </c>
      <c r="C7" s="7">
        <v>1</v>
      </c>
      <c r="D7" s="3">
        <f t="shared" si="2"/>
        <v>0.56418958354775628</v>
      </c>
      <c r="E7" s="3">
        <f t="shared" si="3"/>
        <v>1.1283791670955126</v>
      </c>
      <c r="F7" s="4">
        <v>0.6</v>
      </c>
      <c r="G7" s="3">
        <f t="shared" si="0"/>
        <v>1.1641895835477563</v>
      </c>
      <c r="H7" s="3">
        <f t="shared" si="1"/>
        <v>2.3283791670955125</v>
      </c>
      <c r="I7" s="3">
        <f t="shared" si="4"/>
        <v>4.656758334191025</v>
      </c>
      <c r="J7" s="4">
        <f t="shared" si="5"/>
        <v>1.2</v>
      </c>
      <c r="K7" s="3">
        <f t="shared" si="6"/>
        <v>7.0567583341910254</v>
      </c>
    </row>
    <row r="8" spans="2:11">
      <c r="B8" s="4">
        <v>1.5</v>
      </c>
      <c r="C8" s="7">
        <v>1</v>
      </c>
      <c r="D8" s="3">
        <f t="shared" si="2"/>
        <v>0.690988298942671</v>
      </c>
      <c r="E8" s="3">
        <f t="shared" si="3"/>
        <v>1.381976597885342</v>
      </c>
      <c r="F8" s="4">
        <v>0.6</v>
      </c>
      <c r="G8" s="3">
        <f t="shared" si="0"/>
        <v>1.2909882989426711</v>
      </c>
      <c r="H8" s="3">
        <f t="shared" si="1"/>
        <v>2.5819765978853422</v>
      </c>
      <c r="I8" s="3">
        <f t="shared" si="4"/>
        <v>5.1639531957706843</v>
      </c>
      <c r="J8" s="4">
        <f t="shared" si="5"/>
        <v>1.2</v>
      </c>
      <c r="K8" s="3">
        <f t="shared" si="6"/>
        <v>7.5639531957706847</v>
      </c>
    </row>
    <row r="9" spans="2:11">
      <c r="B9" s="4">
        <v>2.5</v>
      </c>
      <c r="C9" s="7">
        <v>1</v>
      </c>
      <c r="D9" s="3">
        <f t="shared" si="2"/>
        <v>0.89206205807638561</v>
      </c>
      <c r="E9" s="3">
        <f t="shared" si="3"/>
        <v>1.7841241161527712</v>
      </c>
      <c r="F9" s="4">
        <v>0.6</v>
      </c>
      <c r="G9" s="3">
        <f t="shared" si="0"/>
        <v>1.4920620580763857</v>
      </c>
      <c r="H9" s="3">
        <f t="shared" si="1"/>
        <v>2.9841241161527714</v>
      </c>
      <c r="I9" s="3">
        <f t="shared" si="4"/>
        <v>5.9682482323055428</v>
      </c>
      <c r="J9" s="4">
        <f t="shared" si="5"/>
        <v>1.2</v>
      </c>
      <c r="K9" s="3">
        <f t="shared" si="6"/>
        <v>8.3682482323055432</v>
      </c>
    </row>
    <row r="10" spans="2:11">
      <c r="B10" s="5">
        <v>4</v>
      </c>
      <c r="C10" s="7">
        <v>1</v>
      </c>
      <c r="D10" s="3">
        <f t="shared" si="2"/>
        <v>1.1283791670955126</v>
      </c>
      <c r="E10" s="3">
        <f t="shared" si="3"/>
        <v>2.2567583341910251</v>
      </c>
      <c r="F10" s="4">
        <v>0.7</v>
      </c>
      <c r="G10" s="3">
        <f t="shared" si="0"/>
        <v>1.8283791670955125</v>
      </c>
      <c r="H10" s="3">
        <f t="shared" si="1"/>
        <v>3.656758334191025</v>
      </c>
      <c r="I10" s="3">
        <f t="shared" si="4"/>
        <v>7.3135166683820501</v>
      </c>
      <c r="J10" s="4">
        <f t="shared" si="5"/>
        <v>1.5</v>
      </c>
      <c r="K10" s="3">
        <f t="shared" si="6"/>
        <v>10.31351666838205</v>
      </c>
    </row>
    <row r="11" spans="2:11">
      <c r="B11" s="5">
        <v>6</v>
      </c>
      <c r="C11" s="7">
        <v>1</v>
      </c>
      <c r="D11" s="3">
        <f t="shared" si="2"/>
        <v>1.381976597885342</v>
      </c>
      <c r="E11" s="3">
        <f t="shared" si="3"/>
        <v>2.763953195770684</v>
      </c>
      <c r="F11" s="4">
        <v>0.7</v>
      </c>
      <c r="G11" s="3">
        <f t="shared" si="0"/>
        <v>2.0819765978853422</v>
      </c>
      <c r="H11" s="3">
        <f t="shared" si="1"/>
        <v>4.1639531957706843</v>
      </c>
      <c r="I11" s="3">
        <f t="shared" si="4"/>
        <v>8.3279063915413687</v>
      </c>
      <c r="J11" s="4">
        <f t="shared" si="5"/>
        <v>1.5</v>
      </c>
      <c r="K11" s="3">
        <f t="shared" si="6"/>
        <v>11.327906391541369</v>
      </c>
    </row>
    <row r="12" spans="2:11">
      <c r="B12" s="5">
        <v>10</v>
      </c>
      <c r="C12" s="7">
        <v>7</v>
      </c>
      <c r="D12" s="3">
        <f t="shared" si="2"/>
        <v>2.0230065940342064</v>
      </c>
      <c r="E12" s="3">
        <f t="shared" si="3"/>
        <v>4.0460131880684127</v>
      </c>
      <c r="F12" s="4">
        <v>0.9</v>
      </c>
      <c r="G12" s="3">
        <f t="shared" si="0"/>
        <v>2.9230065940342063</v>
      </c>
      <c r="H12" s="3">
        <f t="shared" si="1"/>
        <v>5.8460131880684125</v>
      </c>
      <c r="I12" s="3">
        <f t="shared" si="4"/>
        <v>11.692026376136825</v>
      </c>
      <c r="J12" s="4">
        <f t="shared" si="5"/>
        <v>1.5</v>
      </c>
      <c r="K12" s="3">
        <f t="shared" si="6"/>
        <v>14.692026376136825</v>
      </c>
    </row>
    <row r="13" spans="2:11">
      <c r="B13" s="5">
        <v>16</v>
      </c>
      <c r="C13" s="7">
        <v>7</v>
      </c>
      <c r="D13" s="3">
        <f t="shared" si="2"/>
        <v>2.5589234234750768</v>
      </c>
      <c r="E13" s="3">
        <f t="shared" si="3"/>
        <v>5.1178468469501537</v>
      </c>
      <c r="F13" s="4">
        <v>0.9</v>
      </c>
      <c r="G13" s="3">
        <f t="shared" si="0"/>
        <v>3.4589234234750768</v>
      </c>
      <c r="H13" s="3">
        <f t="shared" si="1"/>
        <v>6.9178468469501535</v>
      </c>
      <c r="I13" s="3">
        <f t="shared" si="4"/>
        <v>13.835693693900307</v>
      </c>
      <c r="J13" s="4">
        <f t="shared" si="5"/>
        <v>1.5</v>
      </c>
      <c r="K13" s="3">
        <f t="shared" si="6"/>
        <v>16.835693693900307</v>
      </c>
    </row>
    <row r="14" spans="2:11">
      <c r="B14" s="5">
        <v>25</v>
      </c>
      <c r="C14" s="7">
        <v>7</v>
      </c>
      <c r="D14" s="3">
        <f t="shared" si="2"/>
        <v>3.1986542793438462</v>
      </c>
      <c r="E14" s="3">
        <f t="shared" si="3"/>
        <v>6.3973085586876923</v>
      </c>
      <c r="F14" s="4">
        <v>1.1000000000000001</v>
      </c>
      <c r="G14" s="3">
        <f t="shared" si="0"/>
        <v>4.2986542793438467</v>
      </c>
      <c r="H14" s="3">
        <f t="shared" si="1"/>
        <v>8.5973085586876934</v>
      </c>
      <c r="I14" s="3">
        <f t="shared" si="4"/>
        <v>17.194617117375387</v>
      </c>
      <c r="J14" s="4">
        <f t="shared" si="5"/>
        <v>1.7</v>
      </c>
      <c r="K14" s="3">
        <f t="shared" si="6"/>
        <v>20.594617117375385</v>
      </c>
    </row>
    <row r="15" spans="2:11">
      <c r="B15" s="5">
        <v>35</v>
      </c>
      <c r="C15" s="7">
        <v>7</v>
      </c>
      <c r="D15" s="3">
        <f t="shared" si="2"/>
        <v>3.7846987830302403</v>
      </c>
      <c r="E15" s="3">
        <f t="shared" si="3"/>
        <v>7.5693975660604806</v>
      </c>
      <c r="F15" s="4">
        <v>1.1000000000000001</v>
      </c>
      <c r="G15" s="3">
        <f t="shared" si="0"/>
        <v>4.88469878303024</v>
      </c>
      <c r="H15" s="3">
        <f t="shared" si="1"/>
        <v>9.7693975660604799</v>
      </c>
      <c r="I15" s="3">
        <f t="shared" si="4"/>
        <v>19.53879513212096</v>
      </c>
      <c r="J15" s="4">
        <f t="shared" si="5"/>
        <v>1.7</v>
      </c>
      <c r="K15" s="3">
        <f t="shared" si="6"/>
        <v>22.938795132120958</v>
      </c>
    </row>
    <row r="16" spans="2:11">
      <c r="B16" s="5">
        <v>50</v>
      </c>
      <c r="C16" s="7">
        <v>19</v>
      </c>
      <c r="D16" s="3">
        <f t="shared" si="2"/>
        <v>4.4514381106044185</v>
      </c>
      <c r="E16" s="3">
        <f t="shared" si="3"/>
        <v>8.902876221208837</v>
      </c>
      <c r="F16" s="4">
        <v>1.3</v>
      </c>
      <c r="G16" s="3">
        <f t="shared" si="0"/>
        <v>5.7514381106044183</v>
      </c>
      <c r="H16" s="3">
        <f t="shared" si="1"/>
        <v>11.502876221208837</v>
      </c>
      <c r="I16" s="3">
        <f t="shared" si="4"/>
        <v>23.005752442417673</v>
      </c>
      <c r="J16" s="4">
        <f t="shared" si="5"/>
        <v>1.9</v>
      </c>
      <c r="K16" s="3">
        <f t="shared" si="6"/>
        <v>26.805752442417674</v>
      </c>
    </row>
    <row r="17" spans="2:11">
      <c r="B17" s="5">
        <v>70</v>
      </c>
      <c r="C17" s="7">
        <v>19</v>
      </c>
      <c r="D17" s="3">
        <f t="shared" si="2"/>
        <v>5.2670126023731907</v>
      </c>
      <c r="E17" s="3">
        <f t="shared" si="3"/>
        <v>10.534025204746381</v>
      </c>
      <c r="F17" s="4">
        <v>1.4</v>
      </c>
      <c r="G17" s="3">
        <f t="shared" si="0"/>
        <v>6.667012602373191</v>
      </c>
      <c r="H17" s="3">
        <f t="shared" si="1"/>
        <v>13.334025204746382</v>
      </c>
      <c r="I17" s="3">
        <f t="shared" si="4"/>
        <v>26.668050409492764</v>
      </c>
      <c r="J17" s="4">
        <f t="shared" si="5"/>
        <v>1.9</v>
      </c>
      <c r="K17" s="3">
        <f t="shared" si="6"/>
        <v>30.468050409492765</v>
      </c>
    </row>
    <row r="18" spans="2:11">
      <c r="B18" s="5">
        <v>95</v>
      </c>
      <c r="C18" s="7">
        <v>19</v>
      </c>
      <c r="D18" s="3">
        <f t="shared" si="2"/>
        <v>6.1358839933483695</v>
      </c>
      <c r="E18" s="3">
        <f t="shared" si="3"/>
        <v>12.271767986696739</v>
      </c>
      <c r="F18" s="4">
        <v>1.5</v>
      </c>
      <c r="G18" s="3">
        <f t="shared" si="0"/>
        <v>7.6358839933483695</v>
      </c>
      <c r="H18" s="3">
        <f t="shared" si="1"/>
        <v>15.271767986696739</v>
      </c>
      <c r="I18" s="3">
        <f t="shared" si="4"/>
        <v>30.543535973393478</v>
      </c>
      <c r="J18" s="4">
        <f t="shared" si="5"/>
        <v>2.1</v>
      </c>
      <c r="K18" s="3">
        <f t="shared" si="6"/>
        <v>34.743535973393477</v>
      </c>
    </row>
    <row r="19" spans="2:11">
      <c r="B19" s="5">
        <v>120</v>
      </c>
      <c r="C19" s="7">
        <v>37</v>
      </c>
      <c r="D19" s="3">
        <f t="shared" si="2"/>
        <v>6.867244708712831</v>
      </c>
      <c r="E19" s="3">
        <f t="shared" si="3"/>
        <v>13.734489417425662</v>
      </c>
      <c r="F19" s="4">
        <v>1.5</v>
      </c>
      <c r="G19" s="3">
        <f t="shared" si="0"/>
        <v>8.3672447087128319</v>
      </c>
      <c r="H19" s="3">
        <f t="shared" si="1"/>
        <v>16.734489417425664</v>
      </c>
      <c r="I19" s="3">
        <f t="shared" si="4"/>
        <v>33.468978834851328</v>
      </c>
      <c r="J19" s="4">
        <f t="shared" si="5"/>
        <v>2.1</v>
      </c>
      <c r="K19" s="3">
        <f t="shared" si="6"/>
        <v>37.66897883485133</v>
      </c>
    </row>
    <row r="20" spans="2:11">
      <c r="B20" s="5">
        <v>150</v>
      </c>
      <c r="C20" s="7">
        <v>37</v>
      </c>
      <c r="D20" s="3">
        <f t="shared" si="2"/>
        <v>7.6778129934038146</v>
      </c>
      <c r="E20" s="3">
        <f t="shared" si="3"/>
        <v>15.355625986807629</v>
      </c>
      <c r="F20" s="4">
        <v>1.6</v>
      </c>
      <c r="G20" s="3">
        <f t="shared" si="0"/>
        <v>9.2778129934038152</v>
      </c>
      <c r="H20" s="3">
        <f t="shared" si="1"/>
        <v>18.55562598680763</v>
      </c>
      <c r="I20" s="3">
        <f t="shared" si="4"/>
        <v>37.111251973615261</v>
      </c>
      <c r="J20" s="4">
        <f t="shared" si="5"/>
        <v>2.1</v>
      </c>
      <c r="K20" s="3">
        <f t="shared" si="6"/>
        <v>41.311251973615263</v>
      </c>
    </row>
    <row r="21" spans="2:11">
      <c r="B21" s="5">
        <v>185</v>
      </c>
      <c r="C21" s="7">
        <v>37</v>
      </c>
      <c r="D21" s="3">
        <f t="shared" si="2"/>
        <v>8.5266368074448078</v>
      </c>
      <c r="E21" s="3">
        <f t="shared" si="3"/>
        <v>17.053273614889616</v>
      </c>
      <c r="F21" s="4">
        <v>1.7</v>
      </c>
      <c r="G21" s="3">
        <f t="shared" si="0"/>
        <v>10.226636807444807</v>
      </c>
      <c r="H21" s="3">
        <f t="shared" si="1"/>
        <v>20.453273614889614</v>
      </c>
      <c r="I21" s="3">
        <f t="shared" si="4"/>
        <v>40.906547229779228</v>
      </c>
      <c r="J21" s="4">
        <f t="shared" si="5"/>
        <v>2.2999999999999998</v>
      </c>
      <c r="K21" s="3">
        <f t="shared" si="6"/>
        <v>45.50654722977923</v>
      </c>
    </row>
    <row r="22" spans="2:11">
      <c r="B22" s="5">
        <v>240</v>
      </c>
      <c r="C22" s="7">
        <v>61</v>
      </c>
      <c r="D22" s="3">
        <f t="shared" si="2"/>
        <v>9.6927882879228253</v>
      </c>
      <c r="E22" s="3">
        <f t="shared" si="3"/>
        <v>19.385576575845651</v>
      </c>
      <c r="F22" s="4">
        <v>1.9</v>
      </c>
      <c r="G22" s="3">
        <f t="shared" si="0"/>
        <v>11.592788287922826</v>
      </c>
      <c r="H22" s="3">
        <f t="shared" si="1"/>
        <v>23.185576575845651</v>
      </c>
      <c r="I22" s="3">
        <f t="shared" si="4"/>
        <v>46.371153151691303</v>
      </c>
      <c r="J22" s="4">
        <f t="shared" si="5"/>
        <v>2.2999999999999998</v>
      </c>
      <c r="K22" s="3">
        <f t="shared" si="6"/>
        <v>50.971153151691304</v>
      </c>
    </row>
    <row r="23" spans="2:11">
      <c r="B23" s="5">
        <v>300</v>
      </c>
      <c r="C23" s="7">
        <v>61</v>
      </c>
      <c r="D23" s="3">
        <f t="shared" si="2"/>
        <v>10.83686675165462</v>
      </c>
      <c r="E23" s="3">
        <f t="shared" si="3"/>
        <v>21.67373350330924</v>
      </c>
      <c r="F23" s="4">
        <v>3</v>
      </c>
      <c r="G23" s="3">
        <f t="shared" si="0"/>
        <v>13.83686675165462</v>
      </c>
      <c r="H23" s="3">
        <f t="shared" si="1"/>
        <v>27.67373350330924</v>
      </c>
      <c r="I23" s="3">
        <f t="shared" si="4"/>
        <v>55.34746700661848</v>
      </c>
      <c r="J23" s="4">
        <f t="shared" si="5"/>
        <v>2.5</v>
      </c>
      <c r="K23" s="3">
        <f t="shared" si="6"/>
        <v>60.34746700661848</v>
      </c>
    </row>
    <row r="24" spans="2:11">
      <c r="B24" s="5">
        <v>400</v>
      </c>
      <c r="C24" s="7">
        <v>61</v>
      </c>
      <c r="D24" s="3">
        <f t="shared" si="2"/>
        <v>12.513335872479802</v>
      </c>
      <c r="E24" s="3">
        <f t="shared" si="3"/>
        <v>25.026671744959604</v>
      </c>
      <c r="F24" s="4">
        <v>3</v>
      </c>
      <c r="G24" s="3">
        <f t="shared" si="0"/>
        <v>15.513335872479802</v>
      </c>
      <c r="H24" s="3">
        <f t="shared" si="1"/>
        <v>31.026671744959604</v>
      </c>
      <c r="I24" s="3">
        <f t="shared" si="4"/>
        <v>62.053343489919207</v>
      </c>
      <c r="J24" s="4">
        <f t="shared" si="5"/>
        <v>3</v>
      </c>
      <c r="K24" s="3">
        <f t="shared" si="6"/>
        <v>68.0533434899192</v>
      </c>
    </row>
    <row r="25" spans="2:11">
      <c r="B25" s="5">
        <v>500</v>
      </c>
      <c r="C25" s="7">
        <v>61</v>
      </c>
      <c r="D25" s="3">
        <f t="shared" si="2"/>
        <v>13.990334818075736</v>
      </c>
      <c r="E25" s="3">
        <f t="shared" si="3"/>
        <v>27.980669636151472</v>
      </c>
      <c r="F25" s="4">
        <v>3</v>
      </c>
      <c r="G25" s="3">
        <f t="shared" si="0"/>
        <v>16.990334818075738</v>
      </c>
      <c r="H25" s="3">
        <f t="shared" si="1"/>
        <v>33.980669636151475</v>
      </c>
      <c r="I25" s="3">
        <f t="shared" si="4"/>
        <v>67.961339272302951</v>
      </c>
      <c r="J25" s="4">
        <f t="shared" si="5"/>
        <v>3</v>
      </c>
      <c r="K25" s="3">
        <f t="shared" si="6"/>
        <v>73.961339272302951</v>
      </c>
    </row>
  </sheetData>
  <mergeCells count="1">
    <mergeCell ref="B1:K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81"/>
  <sheetViews>
    <sheetView topLeftCell="A40" workbookViewId="0">
      <selection activeCell="A42" sqref="A42:A43"/>
    </sheetView>
  </sheetViews>
  <sheetFormatPr defaultRowHeight="15"/>
  <cols>
    <col min="1" max="10" width="16.7109375" customWidth="1"/>
  </cols>
  <sheetData>
    <row r="2" spans="1:8">
      <c r="A2" s="6" t="s">
        <v>6</v>
      </c>
      <c r="B2" s="8"/>
      <c r="C2" s="8" t="s">
        <v>10</v>
      </c>
      <c r="D2" s="8" t="s">
        <v>73</v>
      </c>
      <c r="E2" s="8" t="s">
        <v>10</v>
      </c>
      <c r="F2" s="8" t="s">
        <v>73</v>
      </c>
      <c r="G2" s="8" t="s">
        <v>10</v>
      </c>
      <c r="H2" s="8" t="s">
        <v>10</v>
      </c>
    </row>
    <row r="3" spans="1:8">
      <c r="A3" s="18" t="s">
        <v>12</v>
      </c>
      <c r="B3" s="8" t="s">
        <v>8</v>
      </c>
      <c r="C3" s="8" t="s">
        <v>13</v>
      </c>
      <c r="D3" s="8" t="s">
        <v>13</v>
      </c>
      <c r="E3" s="8" t="s">
        <v>14</v>
      </c>
      <c r="F3" s="8" t="s">
        <v>14</v>
      </c>
      <c r="G3" s="8" t="s">
        <v>17</v>
      </c>
      <c r="H3" s="8">
        <v>3600</v>
      </c>
    </row>
    <row r="4" spans="1:8" ht="30">
      <c r="A4" s="18"/>
      <c r="B4" s="8"/>
      <c r="C4" s="8" t="s">
        <v>7</v>
      </c>
      <c r="D4" s="8" t="s">
        <v>7</v>
      </c>
      <c r="E4" s="8" t="s">
        <v>11</v>
      </c>
      <c r="F4" s="8" t="s">
        <v>11</v>
      </c>
      <c r="G4" s="8" t="s">
        <v>18</v>
      </c>
      <c r="H4" s="8" t="s">
        <v>20</v>
      </c>
    </row>
    <row r="5" spans="1:8">
      <c r="A5" s="18"/>
      <c r="B5" s="8" t="s">
        <v>9</v>
      </c>
      <c r="C5" s="8" t="s">
        <v>15</v>
      </c>
      <c r="D5" s="8" t="s">
        <v>15</v>
      </c>
      <c r="E5" s="8" t="s">
        <v>16</v>
      </c>
      <c r="F5" s="8" t="s">
        <v>16</v>
      </c>
      <c r="G5" s="8" t="s">
        <v>19</v>
      </c>
      <c r="H5" s="8"/>
    </row>
    <row r="6" spans="1:8">
      <c r="A6" s="6" t="s">
        <v>29</v>
      </c>
      <c r="B6" s="8"/>
      <c r="C6" s="8" t="s">
        <v>0</v>
      </c>
      <c r="D6" s="8" t="s">
        <v>1</v>
      </c>
      <c r="E6" s="8" t="s">
        <v>2</v>
      </c>
      <c r="F6" s="8" t="s">
        <v>3</v>
      </c>
      <c r="G6" s="8" t="s">
        <v>4</v>
      </c>
      <c r="H6" s="8" t="s">
        <v>5</v>
      </c>
    </row>
    <row r="8" spans="1:8">
      <c r="A8" t="s">
        <v>21</v>
      </c>
      <c r="B8" t="s">
        <v>22</v>
      </c>
      <c r="C8" t="s">
        <v>23</v>
      </c>
      <c r="D8" t="s">
        <v>24</v>
      </c>
    </row>
    <row r="9" spans="1:8">
      <c r="A9" t="s">
        <v>25</v>
      </c>
      <c r="B9" t="s">
        <v>26</v>
      </c>
      <c r="C9" t="s">
        <v>28</v>
      </c>
      <c r="D9" t="s">
        <v>27</v>
      </c>
    </row>
    <row r="10" spans="1:8">
      <c r="A10" t="s">
        <v>29</v>
      </c>
      <c r="B10" t="s">
        <v>30</v>
      </c>
      <c r="C10" t="s">
        <v>31</v>
      </c>
      <c r="D10" t="s">
        <v>32</v>
      </c>
    </row>
    <row r="12" spans="1:8">
      <c r="A12" t="s">
        <v>33</v>
      </c>
      <c r="B12" t="s">
        <v>35</v>
      </c>
      <c r="C12" t="s">
        <v>38</v>
      </c>
    </row>
    <row r="13" spans="1:8">
      <c r="A13" t="s">
        <v>34</v>
      </c>
      <c r="B13" t="s">
        <v>36</v>
      </c>
      <c r="C13" t="s">
        <v>37</v>
      </c>
    </row>
    <row r="15" spans="1:8" ht="30">
      <c r="C15" s="11" t="s">
        <v>78</v>
      </c>
    </row>
    <row r="16" spans="1:8" ht="33" customHeight="1">
      <c r="A16" s="18" t="s">
        <v>79</v>
      </c>
      <c r="B16" s="21" t="s">
        <v>40</v>
      </c>
      <c r="C16" s="22"/>
      <c r="D16" s="22"/>
      <c r="E16" s="23"/>
    </row>
    <row r="17" spans="1:5">
      <c r="A17" s="18"/>
      <c r="B17" s="8" t="s">
        <v>39</v>
      </c>
      <c r="C17" s="8" t="s">
        <v>41</v>
      </c>
      <c r="D17" s="8" t="s">
        <v>42</v>
      </c>
      <c r="E17" s="8" t="s">
        <v>43</v>
      </c>
    </row>
    <row r="18" spans="1:5">
      <c r="A18" s="14">
        <v>0.35</v>
      </c>
      <c r="B18" s="10">
        <v>0.6</v>
      </c>
      <c r="C18" s="10" t="s">
        <v>73</v>
      </c>
      <c r="D18" s="10" t="s">
        <v>73</v>
      </c>
      <c r="E18" s="10" t="s">
        <v>73</v>
      </c>
    </row>
    <row r="19" spans="1:5">
      <c r="A19" s="14">
        <v>0.5</v>
      </c>
      <c r="B19" s="10">
        <v>0.6</v>
      </c>
      <c r="C19" s="10">
        <v>0.8</v>
      </c>
      <c r="D19" s="10" t="s">
        <v>73</v>
      </c>
      <c r="E19" s="10" t="s">
        <v>73</v>
      </c>
    </row>
    <row r="20" spans="1:5">
      <c r="A20" s="14">
        <v>0.75</v>
      </c>
      <c r="B20" s="10">
        <v>0.6</v>
      </c>
      <c r="C20" s="10">
        <v>1</v>
      </c>
      <c r="D20" s="10" t="s">
        <v>73</v>
      </c>
      <c r="E20" s="10" t="s">
        <v>73</v>
      </c>
    </row>
    <row r="21" spans="1:5">
      <c r="A21" s="15">
        <v>1</v>
      </c>
      <c r="B21" s="10">
        <v>0.6</v>
      </c>
      <c r="C21" s="10">
        <v>1</v>
      </c>
      <c r="D21" s="10" t="s">
        <v>73</v>
      </c>
      <c r="E21" s="10" t="s">
        <v>73</v>
      </c>
    </row>
    <row r="22" spans="1:5">
      <c r="A22" s="8">
        <v>1.5</v>
      </c>
      <c r="B22" s="10">
        <v>0.6</v>
      </c>
      <c r="C22" s="10">
        <v>1</v>
      </c>
      <c r="D22" s="10">
        <v>1.8</v>
      </c>
      <c r="E22" s="10" t="s">
        <v>73</v>
      </c>
    </row>
    <row r="23" spans="1:5">
      <c r="A23" s="8">
        <v>2.5</v>
      </c>
      <c r="B23" s="10">
        <v>0.8</v>
      </c>
      <c r="C23" s="10">
        <v>1</v>
      </c>
      <c r="D23" s="10">
        <v>1.8</v>
      </c>
      <c r="E23" s="10" t="s">
        <v>73</v>
      </c>
    </row>
    <row r="24" spans="1:5">
      <c r="A24" s="8">
        <v>4</v>
      </c>
      <c r="B24" s="10">
        <v>0.8</v>
      </c>
      <c r="C24" s="10">
        <v>1</v>
      </c>
      <c r="D24" s="10">
        <v>1.8</v>
      </c>
      <c r="E24" s="10" t="s">
        <v>73</v>
      </c>
    </row>
    <row r="25" spans="1:5">
      <c r="A25" s="8">
        <v>6</v>
      </c>
      <c r="B25" s="10">
        <v>0.8</v>
      </c>
      <c r="C25" s="10">
        <v>1</v>
      </c>
      <c r="D25" s="10">
        <v>1.8</v>
      </c>
      <c r="E25" s="10" t="s">
        <v>73</v>
      </c>
    </row>
    <row r="26" spans="1:5">
      <c r="A26" s="8">
        <v>10</v>
      </c>
      <c r="B26" s="10">
        <v>1</v>
      </c>
      <c r="C26" s="10">
        <v>1.2</v>
      </c>
      <c r="D26" s="10">
        <v>2</v>
      </c>
      <c r="E26" s="10">
        <v>4</v>
      </c>
    </row>
    <row r="27" spans="1:5">
      <c r="A27" s="8">
        <v>16</v>
      </c>
      <c r="B27" s="10">
        <v>1</v>
      </c>
      <c r="C27" s="10">
        <v>1.2</v>
      </c>
      <c r="D27" s="10">
        <v>2</v>
      </c>
      <c r="E27" s="10">
        <v>4</v>
      </c>
    </row>
    <row r="28" spans="1:5">
      <c r="A28" s="8">
        <v>25</v>
      </c>
      <c r="B28" s="10">
        <v>1.2</v>
      </c>
      <c r="C28" s="10">
        <v>1.4</v>
      </c>
      <c r="D28" s="10">
        <v>2.2000000000000002</v>
      </c>
      <c r="E28" s="10">
        <v>4</v>
      </c>
    </row>
    <row r="29" spans="1:5">
      <c r="A29" s="8">
        <v>35</v>
      </c>
      <c r="B29" s="10">
        <v>1.2</v>
      </c>
      <c r="C29" s="10">
        <v>1.4</v>
      </c>
      <c r="D29" s="10">
        <v>2.2000000000000002</v>
      </c>
      <c r="E29" s="10">
        <v>4</v>
      </c>
    </row>
    <row r="30" spans="1:5">
      <c r="A30" s="8">
        <v>50</v>
      </c>
      <c r="B30" s="10">
        <v>1.4</v>
      </c>
      <c r="C30" s="10">
        <v>1.6</v>
      </c>
      <c r="D30" s="10">
        <v>2.4</v>
      </c>
      <c r="E30" s="10">
        <v>4</v>
      </c>
    </row>
    <row r="31" spans="1:5">
      <c r="A31" s="8">
        <v>70</v>
      </c>
      <c r="B31" s="10">
        <v>1.4</v>
      </c>
      <c r="C31" s="10">
        <v>1.6</v>
      </c>
      <c r="D31" s="10">
        <v>2.4</v>
      </c>
      <c r="E31" s="10">
        <v>4</v>
      </c>
    </row>
    <row r="32" spans="1:5">
      <c r="A32" s="8">
        <v>95</v>
      </c>
      <c r="B32" s="10">
        <v>1.6</v>
      </c>
      <c r="C32" s="10">
        <v>1.8</v>
      </c>
      <c r="D32" s="10">
        <v>2.6</v>
      </c>
      <c r="E32" s="10">
        <v>4</v>
      </c>
    </row>
    <row r="33" spans="1:7">
      <c r="A33" s="8">
        <v>120</v>
      </c>
      <c r="B33" s="10" t="s">
        <v>73</v>
      </c>
      <c r="C33" s="10">
        <v>1.8</v>
      </c>
      <c r="D33" s="10">
        <v>2.6</v>
      </c>
      <c r="E33" s="10">
        <v>4</v>
      </c>
    </row>
    <row r="34" spans="1:7">
      <c r="A34" s="8">
        <v>150</v>
      </c>
      <c r="B34" s="10" t="s">
        <v>73</v>
      </c>
      <c r="C34" s="10">
        <v>2</v>
      </c>
      <c r="D34" s="10">
        <v>2.8</v>
      </c>
      <c r="E34" s="10">
        <v>4</v>
      </c>
    </row>
    <row r="35" spans="1:7">
      <c r="A35" s="8">
        <v>185</v>
      </c>
      <c r="B35" s="10" t="s">
        <v>73</v>
      </c>
      <c r="C35" s="10">
        <v>2.2000000000000002</v>
      </c>
      <c r="D35" s="10">
        <v>3</v>
      </c>
      <c r="E35" s="10" t="s">
        <v>73</v>
      </c>
    </row>
    <row r="36" spans="1:7">
      <c r="A36" s="8">
        <v>240</v>
      </c>
      <c r="B36" s="10" t="s">
        <v>73</v>
      </c>
      <c r="C36" s="10">
        <v>2.4</v>
      </c>
      <c r="D36" s="10">
        <v>3.2</v>
      </c>
      <c r="E36" s="10" t="s">
        <v>73</v>
      </c>
    </row>
    <row r="37" spans="1:7">
      <c r="A37" s="8">
        <v>300</v>
      </c>
      <c r="B37" s="10" t="s">
        <v>73</v>
      </c>
      <c r="C37" s="10">
        <v>2.6</v>
      </c>
      <c r="D37" s="10">
        <v>3.4</v>
      </c>
      <c r="E37" s="10" t="s">
        <v>73</v>
      </c>
    </row>
    <row r="38" spans="1:7">
      <c r="A38" s="8">
        <v>400</v>
      </c>
      <c r="B38" s="10" t="s">
        <v>73</v>
      </c>
      <c r="C38" s="10">
        <v>2.8</v>
      </c>
      <c r="D38" s="10">
        <v>3.6</v>
      </c>
      <c r="E38" s="10" t="s">
        <v>73</v>
      </c>
    </row>
    <row r="39" spans="1:7">
      <c r="A39" s="8">
        <v>500</v>
      </c>
      <c r="B39" s="10" t="s">
        <v>73</v>
      </c>
      <c r="C39" s="10">
        <v>3</v>
      </c>
      <c r="D39" s="10">
        <v>3.8</v>
      </c>
      <c r="E39" s="10" t="s">
        <v>73</v>
      </c>
    </row>
    <row r="40" spans="1:7">
      <c r="A40" s="12"/>
      <c r="B40" s="13"/>
      <c r="C40" s="13"/>
      <c r="D40" s="13"/>
      <c r="E40" s="13"/>
    </row>
    <row r="41" spans="1:7" ht="30">
      <c r="B41" s="11" t="s">
        <v>75</v>
      </c>
      <c r="C41" s="11" t="s">
        <v>82</v>
      </c>
      <c r="D41" s="11" t="s">
        <v>76</v>
      </c>
      <c r="E41" s="11" t="s">
        <v>77</v>
      </c>
    </row>
    <row r="42" spans="1:7">
      <c r="A42" s="18" t="s">
        <v>79</v>
      </c>
      <c r="B42" s="18" t="s">
        <v>44</v>
      </c>
      <c r="C42" s="18"/>
      <c r="D42" s="18"/>
      <c r="E42" s="18"/>
      <c r="F42" s="18"/>
      <c r="G42" s="18"/>
    </row>
    <row r="43" spans="1:7">
      <c r="A43" s="18"/>
      <c r="B43" s="8" t="s">
        <v>45</v>
      </c>
      <c r="C43" s="8" t="s">
        <v>46</v>
      </c>
      <c r="D43" s="8" t="s">
        <v>47</v>
      </c>
      <c r="E43" s="8" t="s">
        <v>48</v>
      </c>
      <c r="F43" s="8" t="s">
        <v>49</v>
      </c>
      <c r="G43" s="8" t="s">
        <v>50</v>
      </c>
    </row>
    <row r="44" spans="1:7">
      <c r="A44" s="8" t="s">
        <v>74</v>
      </c>
      <c r="B44" s="10">
        <v>0.4</v>
      </c>
      <c r="C44" s="10">
        <v>0.5</v>
      </c>
      <c r="D44" s="10">
        <v>0.5</v>
      </c>
      <c r="E44" s="10">
        <v>0.6</v>
      </c>
      <c r="F44" s="10" t="s">
        <v>73</v>
      </c>
      <c r="G44" s="10" t="s">
        <v>73</v>
      </c>
    </row>
    <row r="45" spans="1:7">
      <c r="A45" s="14">
        <v>0.35</v>
      </c>
      <c r="B45" s="10">
        <v>0.5</v>
      </c>
      <c r="C45" s="10">
        <v>0.6</v>
      </c>
      <c r="D45" s="10">
        <v>0.6</v>
      </c>
      <c r="E45" s="10">
        <v>0.7</v>
      </c>
      <c r="F45" s="10" t="s">
        <v>73</v>
      </c>
      <c r="G45" s="10" t="s">
        <v>73</v>
      </c>
    </row>
    <row r="46" spans="1:7">
      <c r="A46" s="14">
        <v>0.5</v>
      </c>
      <c r="B46" s="10">
        <v>0.5</v>
      </c>
      <c r="C46" s="10">
        <v>0.6</v>
      </c>
      <c r="D46" s="10">
        <v>0.6</v>
      </c>
      <c r="E46" s="10">
        <v>0.8</v>
      </c>
      <c r="F46" s="10" t="s">
        <v>73</v>
      </c>
      <c r="G46" s="10" t="s">
        <v>73</v>
      </c>
    </row>
    <row r="47" spans="1:7">
      <c r="A47" s="14">
        <v>0.75</v>
      </c>
      <c r="B47" s="10">
        <v>0.5</v>
      </c>
      <c r="C47" s="10">
        <v>0.6</v>
      </c>
      <c r="D47" s="10">
        <v>0.6</v>
      </c>
      <c r="E47" s="10">
        <v>0.8</v>
      </c>
      <c r="F47" s="10" t="s">
        <v>73</v>
      </c>
      <c r="G47" s="10" t="s">
        <v>73</v>
      </c>
    </row>
    <row r="48" spans="1:7">
      <c r="A48" s="15">
        <v>1</v>
      </c>
      <c r="B48" s="10">
        <v>0.6</v>
      </c>
      <c r="C48" s="10">
        <v>0.7</v>
      </c>
      <c r="D48" s="10">
        <v>0.7</v>
      </c>
      <c r="E48" s="10">
        <v>0.8</v>
      </c>
      <c r="F48" s="10" t="s">
        <v>73</v>
      </c>
      <c r="G48" s="10" t="s">
        <v>73</v>
      </c>
    </row>
    <row r="49" spans="1:7">
      <c r="A49" s="8">
        <v>1.5</v>
      </c>
      <c r="B49" s="10">
        <v>0.6</v>
      </c>
      <c r="C49" s="10">
        <v>0.7</v>
      </c>
      <c r="D49" s="10">
        <v>0.7</v>
      </c>
      <c r="E49" s="10">
        <v>1</v>
      </c>
      <c r="F49" s="10" t="s">
        <v>73</v>
      </c>
      <c r="G49" s="10" t="s">
        <v>73</v>
      </c>
    </row>
    <row r="50" spans="1:7">
      <c r="A50" s="8">
        <v>2.5</v>
      </c>
      <c r="B50" s="10">
        <v>0.6</v>
      </c>
      <c r="C50" s="10">
        <v>0.7</v>
      </c>
      <c r="D50" s="10">
        <v>0.7</v>
      </c>
      <c r="E50" s="10">
        <v>1</v>
      </c>
      <c r="F50" s="10" t="s">
        <v>73</v>
      </c>
      <c r="G50" s="10" t="s">
        <v>73</v>
      </c>
    </row>
    <row r="51" spans="1:7">
      <c r="A51" s="8">
        <v>4</v>
      </c>
      <c r="B51" s="10">
        <v>0.7</v>
      </c>
      <c r="C51" s="10">
        <v>0.8</v>
      </c>
      <c r="D51" s="10">
        <v>0.8</v>
      </c>
      <c r="E51" s="10">
        <v>1</v>
      </c>
      <c r="F51" s="10">
        <v>2.2000000000000002</v>
      </c>
      <c r="G51" s="10" t="s">
        <v>73</v>
      </c>
    </row>
    <row r="52" spans="1:7">
      <c r="A52" s="8">
        <v>6</v>
      </c>
      <c r="B52" s="10">
        <v>0.7</v>
      </c>
      <c r="C52" s="10">
        <v>0.8</v>
      </c>
      <c r="D52" s="10">
        <v>0.8</v>
      </c>
      <c r="E52" s="10">
        <v>1</v>
      </c>
      <c r="F52" s="10">
        <v>2.2000000000000002</v>
      </c>
      <c r="G52" s="10" t="s">
        <v>73</v>
      </c>
    </row>
    <row r="53" spans="1:7">
      <c r="A53" s="8">
        <v>10</v>
      </c>
      <c r="B53" s="10">
        <v>0.8</v>
      </c>
      <c r="C53" s="10">
        <v>1</v>
      </c>
      <c r="D53" s="10">
        <v>1</v>
      </c>
      <c r="E53" s="10">
        <v>1.2</v>
      </c>
      <c r="F53" s="10">
        <v>2.2000000000000002</v>
      </c>
      <c r="G53" s="10">
        <v>3</v>
      </c>
    </row>
    <row r="54" spans="1:7">
      <c r="A54" s="8">
        <v>16</v>
      </c>
      <c r="B54" s="10">
        <v>0.8</v>
      </c>
      <c r="C54" s="10">
        <v>1</v>
      </c>
      <c r="D54" s="10">
        <v>1</v>
      </c>
      <c r="E54" s="10">
        <v>1.2</v>
      </c>
      <c r="F54" s="10">
        <v>2.2000000000000002</v>
      </c>
      <c r="G54" s="10">
        <v>3</v>
      </c>
    </row>
    <row r="55" spans="1:7">
      <c r="A55" s="8">
        <v>25</v>
      </c>
      <c r="B55" s="10">
        <v>1</v>
      </c>
      <c r="C55" s="10">
        <v>1.2</v>
      </c>
      <c r="D55" s="10">
        <v>1.2</v>
      </c>
      <c r="E55" s="10">
        <v>1.4</v>
      </c>
      <c r="F55" s="10">
        <v>2.2000000000000002</v>
      </c>
      <c r="G55" s="10">
        <v>3</v>
      </c>
    </row>
    <row r="56" spans="1:7">
      <c r="A56" s="8">
        <v>35</v>
      </c>
      <c r="B56" s="10">
        <v>1</v>
      </c>
      <c r="C56" s="10">
        <v>1.2</v>
      </c>
      <c r="D56" s="10">
        <v>1.2</v>
      </c>
      <c r="E56" s="10">
        <v>1.4</v>
      </c>
      <c r="F56" s="10">
        <v>2.2000000000000002</v>
      </c>
      <c r="G56" s="10">
        <v>3</v>
      </c>
    </row>
    <row r="57" spans="1:7">
      <c r="A57" s="8">
        <v>50</v>
      </c>
      <c r="B57" s="10">
        <v>1.2</v>
      </c>
      <c r="C57" s="10">
        <v>1.4</v>
      </c>
      <c r="D57" s="10">
        <v>1.4</v>
      </c>
      <c r="E57" s="10">
        <v>1.6</v>
      </c>
      <c r="F57" s="10">
        <v>2.2000000000000002</v>
      </c>
      <c r="G57" s="10">
        <v>3</v>
      </c>
    </row>
    <row r="58" spans="1:7">
      <c r="A58" s="8">
        <v>70</v>
      </c>
      <c r="B58" s="10">
        <v>1.2</v>
      </c>
      <c r="C58" s="10">
        <v>1.4</v>
      </c>
      <c r="D58" s="10">
        <v>1.4</v>
      </c>
      <c r="E58" s="10">
        <v>1.6</v>
      </c>
      <c r="F58" s="10">
        <v>2.2000000000000002</v>
      </c>
      <c r="G58" s="10">
        <v>3</v>
      </c>
    </row>
    <row r="59" spans="1:7">
      <c r="A59" s="8">
        <v>95</v>
      </c>
      <c r="B59" s="10">
        <v>1.2</v>
      </c>
      <c r="C59" s="10">
        <v>1.6</v>
      </c>
      <c r="D59" s="10">
        <v>1.6</v>
      </c>
      <c r="E59" s="10">
        <v>1.8</v>
      </c>
      <c r="F59" s="10">
        <v>2.2000000000000002</v>
      </c>
      <c r="G59" s="10">
        <v>3</v>
      </c>
    </row>
    <row r="60" spans="1:7">
      <c r="A60" s="8">
        <v>120</v>
      </c>
      <c r="B60" s="10"/>
      <c r="C60" s="10"/>
      <c r="D60" s="10">
        <v>1.6</v>
      </c>
      <c r="E60" s="10">
        <v>1.8</v>
      </c>
      <c r="F60" s="10">
        <v>2.2000000000000002</v>
      </c>
      <c r="G60" s="10">
        <v>3</v>
      </c>
    </row>
    <row r="61" spans="1:7">
      <c r="A61" s="8">
        <v>150</v>
      </c>
      <c r="B61" s="10"/>
      <c r="C61" s="10"/>
      <c r="D61" s="10">
        <v>1.8</v>
      </c>
      <c r="E61" s="10">
        <v>2</v>
      </c>
      <c r="F61" s="10">
        <v>2.2000000000000002</v>
      </c>
      <c r="G61" s="10">
        <v>3</v>
      </c>
    </row>
    <row r="62" spans="1:7">
      <c r="A62" s="8">
        <v>185</v>
      </c>
      <c r="B62" s="10"/>
      <c r="C62" s="10"/>
      <c r="D62" s="10">
        <v>2</v>
      </c>
      <c r="E62" s="10">
        <v>2.2000000000000002</v>
      </c>
      <c r="F62" s="10">
        <v>2.4</v>
      </c>
      <c r="G62" s="10">
        <v>3</v>
      </c>
    </row>
    <row r="63" spans="1:7">
      <c r="A63" s="8">
        <v>240</v>
      </c>
      <c r="B63" s="10"/>
      <c r="C63" s="10"/>
      <c r="D63" s="10">
        <v>2.2000000000000002</v>
      </c>
      <c r="E63" s="10">
        <v>2.4</v>
      </c>
      <c r="F63" s="10">
        <v>2.6</v>
      </c>
      <c r="G63" s="10">
        <v>3</v>
      </c>
    </row>
    <row r="64" spans="1:7">
      <c r="A64" s="8">
        <v>300</v>
      </c>
      <c r="B64" s="10"/>
      <c r="C64" s="10"/>
      <c r="D64" s="10">
        <v>2.4</v>
      </c>
      <c r="E64" s="10">
        <v>2.6</v>
      </c>
      <c r="F64" s="10">
        <v>2.6</v>
      </c>
      <c r="G64" s="10">
        <v>3</v>
      </c>
    </row>
    <row r="65" spans="1:10">
      <c r="A65" s="8">
        <v>400</v>
      </c>
      <c r="B65" s="10"/>
      <c r="C65" s="10"/>
      <c r="D65" s="10">
        <v>2.6</v>
      </c>
      <c r="E65" s="10">
        <v>2.8</v>
      </c>
      <c r="F65" s="10">
        <v>2.8</v>
      </c>
      <c r="G65" s="10">
        <v>3</v>
      </c>
    </row>
    <row r="66" spans="1:10">
      <c r="A66" s="8">
        <v>500</v>
      </c>
      <c r="B66" s="10"/>
      <c r="C66" s="10"/>
      <c r="D66" s="10">
        <v>3</v>
      </c>
      <c r="E66" s="10">
        <v>3</v>
      </c>
      <c r="F66" s="10">
        <v>3</v>
      </c>
      <c r="G66" s="10">
        <v>3.2</v>
      </c>
    </row>
    <row r="67" spans="1:10">
      <c r="A67" s="12"/>
      <c r="B67" s="13"/>
      <c r="C67" s="13"/>
      <c r="D67" s="13"/>
      <c r="E67" s="13"/>
      <c r="F67" s="13"/>
      <c r="G67" s="13"/>
    </row>
    <row r="68" spans="1:10" ht="30">
      <c r="F68" s="11" t="s">
        <v>78</v>
      </c>
      <c r="I68" s="11" t="s">
        <v>76</v>
      </c>
      <c r="J68" s="11" t="s">
        <v>75</v>
      </c>
    </row>
    <row r="69" spans="1:10">
      <c r="A69" s="18" t="s">
        <v>51</v>
      </c>
      <c r="B69" s="18"/>
      <c r="C69" s="18"/>
      <c r="D69" s="18"/>
      <c r="E69" s="18" t="s">
        <v>63</v>
      </c>
      <c r="F69" s="18"/>
      <c r="G69" s="18"/>
      <c r="H69" s="18"/>
      <c r="I69" s="18"/>
      <c r="J69" s="18"/>
    </row>
    <row r="70" spans="1:10">
      <c r="A70" s="20" t="s">
        <v>62</v>
      </c>
      <c r="B70" s="20"/>
      <c r="C70" s="19" t="s">
        <v>52</v>
      </c>
      <c r="D70" s="19"/>
      <c r="E70" s="19" t="s">
        <v>64</v>
      </c>
      <c r="F70" s="19"/>
      <c r="G70" s="19"/>
      <c r="H70" s="19" t="s">
        <v>65</v>
      </c>
      <c r="I70" s="19"/>
      <c r="J70" s="19"/>
    </row>
    <row r="71" spans="1:10">
      <c r="A71" s="8" t="s">
        <v>54</v>
      </c>
      <c r="B71" s="8" t="s">
        <v>53</v>
      </c>
      <c r="C71" s="8" t="s">
        <v>55</v>
      </c>
      <c r="D71" s="8" t="s">
        <v>53</v>
      </c>
      <c r="E71" s="8" t="s">
        <v>56</v>
      </c>
      <c r="F71" s="8" t="s">
        <v>57</v>
      </c>
      <c r="G71" s="8" t="s">
        <v>58</v>
      </c>
      <c r="H71" s="8" t="s">
        <v>59</v>
      </c>
      <c r="I71" s="8" t="s">
        <v>60</v>
      </c>
      <c r="J71" s="8" t="s">
        <v>61</v>
      </c>
    </row>
    <row r="72" spans="1:10">
      <c r="A72" s="10"/>
      <c r="B72" s="10">
        <f>D72+1.2*2</f>
        <v>8.4</v>
      </c>
      <c r="C72" s="8"/>
      <c r="D72" s="8">
        <v>6</v>
      </c>
      <c r="E72" s="10">
        <v>1.5</v>
      </c>
      <c r="F72" s="10">
        <v>1.5</v>
      </c>
      <c r="G72" s="10">
        <v>1</v>
      </c>
      <c r="H72" s="10">
        <v>1.2</v>
      </c>
      <c r="I72" s="10">
        <v>1.2</v>
      </c>
      <c r="J72" s="10">
        <v>0.8</v>
      </c>
    </row>
    <row r="73" spans="1:10">
      <c r="A73" s="10">
        <f>B72+0.1</f>
        <v>8.5</v>
      </c>
      <c r="B73" s="10">
        <f>D73+1.5*2</f>
        <v>13</v>
      </c>
      <c r="C73" s="8">
        <v>6</v>
      </c>
      <c r="D73" s="8">
        <v>10</v>
      </c>
      <c r="E73" s="10">
        <v>2</v>
      </c>
      <c r="F73" s="10">
        <v>1.7</v>
      </c>
      <c r="G73" s="10">
        <v>1</v>
      </c>
      <c r="H73" s="10">
        <v>1.7</v>
      </c>
      <c r="I73" s="10">
        <v>1.5</v>
      </c>
      <c r="J73" s="10">
        <v>1</v>
      </c>
    </row>
    <row r="74" spans="1:10">
      <c r="A74" s="10">
        <f t="shared" ref="A74:A81" si="0">B73+0.1</f>
        <v>13.1</v>
      </c>
      <c r="B74" s="10">
        <f t="shared" ref="B74" si="1">D74+1.5*2</f>
        <v>18</v>
      </c>
      <c r="C74" s="8">
        <v>10</v>
      </c>
      <c r="D74" s="8">
        <v>15</v>
      </c>
      <c r="E74" s="10">
        <v>2.5</v>
      </c>
      <c r="F74" s="10">
        <v>2</v>
      </c>
      <c r="G74" s="10">
        <v>1.2</v>
      </c>
      <c r="H74" s="10">
        <v>1.7</v>
      </c>
      <c r="I74" s="10">
        <v>1.5</v>
      </c>
      <c r="J74" s="10">
        <v>1.2</v>
      </c>
    </row>
    <row r="75" spans="1:10">
      <c r="A75" s="10">
        <f t="shared" si="0"/>
        <v>18.100000000000001</v>
      </c>
      <c r="B75" s="10">
        <f>D75+1.7*2</f>
        <v>23.4</v>
      </c>
      <c r="C75" s="8">
        <v>15</v>
      </c>
      <c r="D75" s="8">
        <v>20</v>
      </c>
      <c r="E75" s="10">
        <v>3</v>
      </c>
      <c r="F75" s="10">
        <v>2</v>
      </c>
      <c r="G75" s="10" t="s">
        <v>73</v>
      </c>
      <c r="H75" s="10">
        <v>2</v>
      </c>
      <c r="I75" s="10">
        <v>1.7</v>
      </c>
      <c r="J75" s="10" t="s">
        <v>73</v>
      </c>
    </row>
    <row r="76" spans="1:10">
      <c r="A76" s="10">
        <f t="shared" si="0"/>
        <v>23.5</v>
      </c>
      <c r="B76" s="10">
        <f>D76+1.9*2</f>
        <v>28.8</v>
      </c>
      <c r="C76" s="8">
        <v>20</v>
      </c>
      <c r="D76" s="8">
        <v>25</v>
      </c>
      <c r="E76" s="10">
        <v>3.5</v>
      </c>
      <c r="F76" s="10">
        <v>2.5</v>
      </c>
      <c r="G76" s="10" t="s">
        <v>73</v>
      </c>
      <c r="H76" s="10">
        <v>2.2999999999999998</v>
      </c>
      <c r="I76" s="10">
        <v>1.9</v>
      </c>
      <c r="J76" s="10" t="s">
        <v>73</v>
      </c>
    </row>
    <row r="77" spans="1:10">
      <c r="A77" s="10">
        <f t="shared" si="0"/>
        <v>28.900000000000002</v>
      </c>
      <c r="B77" s="10">
        <f>D77+1.9*2</f>
        <v>33.799999999999997</v>
      </c>
      <c r="C77" s="8">
        <v>25</v>
      </c>
      <c r="D77" s="8">
        <v>30</v>
      </c>
      <c r="E77" s="10">
        <v>4.5</v>
      </c>
      <c r="F77" s="10">
        <v>3</v>
      </c>
      <c r="G77" s="10" t="s">
        <v>73</v>
      </c>
      <c r="H77" s="10">
        <v>2.5</v>
      </c>
      <c r="I77" s="10">
        <v>1.9</v>
      </c>
      <c r="J77" s="10" t="s">
        <v>73</v>
      </c>
    </row>
    <row r="78" spans="1:10">
      <c r="A78" s="10">
        <f t="shared" si="0"/>
        <v>33.9</v>
      </c>
      <c r="B78" s="10">
        <f>D78+2.1*2</f>
        <v>44.2</v>
      </c>
      <c r="C78" s="8">
        <v>30</v>
      </c>
      <c r="D78" s="8">
        <v>40</v>
      </c>
      <c r="E78" s="10">
        <v>5</v>
      </c>
      <c r="F78" s="10">
        <v>3</v>
      </c>
      <c r="G78" s="10" t="s">
        <v>73</v>
      </c>
      <c r="H78" s="10">
        <v>3</v>
      </c>
      <c r="I78" s="10">
        <v>2.1</v>
      </c>
      <c r="J78" s="10" t="s">
        <v>73</v>
      </c>
    </row>
    <row r="79" spans="1:10">
      <c r="A79" s="10">
        <f t="shared" si="0"/>
        <v>44.300000000000004</v>
      </c>
      <c r="B79" s="10">
        <f>D79+2.3*2</f>
        <v>54.6</v>
      </c>
      <c r="C79" s="8">
        <v>40</v>
      </c>
      <c r="D79" s="8">
        <v>50</v>
      </c>
      <c r="E79" s="10">
        <v>5</v>
      </c>
      <c r="F79" s="10">
        <v>4</v>
      </c>
      <c r="G79" s="10" t="s">
        <v>73</v>
      </c>
      <c r="H79" s="10">
        <v>3.5</v>
      </c>
      <c r="I79" s="10">
        <v>2.2999999999999998</v>
      </c>
      <c r="J79" s="10" t="s">
        <v>73</v>
      </c>
    </row>
    <row r="80" spans="1:10">
      <c r="A80" s="10">
        <f t="shared" si="0"/>
        <v>54.7</v>
      </c>
      <c r="B80" s="10">
        <f>D80+2.5*2</f>
        <v>65</v>
      </c>
      <c r="C80" s="8">
        <v>50</v>
      </c>
      <c r="D80" s="8">
        <v>60</v>
      </c>
      <c r="E80" s="10">
        <v>6</v>
      </c>
      <c r="F80" s="10">
        <v>4.5</v>
      </c>
      <c r="G80" s="10" t="s">
        <v>73</v>
      </c>
      <c r="H80" s="10">
        <v>4</v>
      </c>
      <c r="I80" s="10">
        <v>2.5</v>
      </c>
      <c r="J80" s="10" t="s">
        <v>73</v>
      </c>
    </row>
    <row r="81" spans="1:10">
      <c r="A81" s="10">
        <f t="shared" si="0"/>
        <v>65.099999999999994</v>
      </c>
      <c r="B81" s="10"/>
      <c r="C81" s="8">
        <v>60</v>
      </c>
      <c r="D81" s="8"/>
      <c r="E81" s="10">
        <v>6</v>
      </c>
      <c r="F81" s="10" t="s">
        <v>73</v>
      </c>
      <c r="G81" s="10" t="s">
        <v>73</v>
      </c>
      <c r="H81" s="10"/>
      <c r="I81" s="10">
        <v>3</v>
      </c>
      <c r="J81" s="10" t="s">
        <v>73</v>
      </c>
    </row>
  </sheetData>
  <mergeCells count="11">
    <mergeCell ref="A42:A43"/>
    <mergeCell ref="A16:A17"/>
    <mergeCell ref="A3:A5"/>
    <mergeCell ref="B16:E16"/>
    <mergeCell ref="B42:G42"/>
    <mergeCell ref="E69:J69"/>
    <mergeCell ref="E70:G70"/>
    <mergeCell ref="H70:J70"/>
    <mergeCell ref="A69:D69"/>
    <mergeCell ref="A70:B70"/>
    <mergeCell ref="C70:D7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Расчет диаметра кабеля</vt:lpstr>
      <vt:lpstr>Толщина изоляции и оболочки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Мах</dc:creator>
  <cp:lastModifiedBy>Мах</cp:lastModifiedBy>
  <dcterms:created xsi:type="dcterms:W3CDTF">2020-09-07T13:39:07Z</dcterms:created>
  <dcterms:modified xsi:type="dcterms:W3CDTF">2020-09-10T13:26:24Z</dcterms:modified>
</cp:coreProperties>
</file>